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D58FEA2-97BD-4C21-B089-C2B4764059C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O18" i="1"/>
  <c r="O19" i="1"/>
  <c r="O20" i="1"/>
  <c r="O21" i="1"/>
  <c r="O17" i="1"/>
  <c r="O16" i="1"/>
  <c r="N18" i="1"/>
  <c r="N19" i="1"/>
  <c r="N20" i="1"/>
  <c r="R20" i="1" s="1"/>
  <c r="S20" i="1" s="1"/>
  <c r="N21" i="1"/>
  <c r="N17" i="1"/>
  <c r="N16" i="1"/>
  <c r="Q20" i="1"/>
  <c r="G25" i="1" l="1"/>
  <c r="Q22" i="1"/>
  <c r="S22" i="1" s="1"/>
  <c r="Q23" i="1"/>
  <c r="S23" i="1" s="1"/>
  <c r="Q17" i="1"/>
  <c r="Q18" i="1"/>
  <c r="Q19" i="1"/>
  <c r="Q21" i="1"/>
  <c r="Q16" i="1"/>
  <c r="P25" i="1"/>
  <c r="J25" i="1"/>
  <c r="L25" i="1"/>
  <c r="M25" i="1"/>
  <c r="I25" i="1"/>
  <c r="F25" i="1"/>
  <c r="D25" i="1"/>
  <c r="J11" i="1"/>
  <c r="F10" i="1"/>
  <c r="R17" i="1" l="1"/>
  <c r="S17" i="1" s="1"/>
  <c r="N25" i="1"/>
  <c r="R18" i="1"/>
  <c r="S18" i="1" s="1"/>
  <c r="Q25" i="1"/>
  <c r="R19" i="1"/>
  <c r="S19" i="1" s="1"/>
  <c r="R16" i="1"/>
  <c r="R21" i="1"/>
  <c r="S21" i="1" s="1"/>
  <c r="O25" i="1"/>
  <c r="C25" i="1"/>
  <c r="R25" i="1" l="1"/>
  <c r="S16" i="1"/>
  <c r="S25" i="1" s="1"/>
  <c r="H8" i="1"/>
  <c r="D10" i="1"/>
  <c r="B10" i="1"/>
  <c r="C7" i="1" l="1"/>
  <c r="E19" i="1" s="1"/>
  <c r="C8" i="1"/>
  <c r="E9" i="1"/>
  <c r="K21" i="1" s="1"/>
  <c r="E8" i="1"/>
  <c r="K20" i="1" s="1"/>
  <c r="H19" i="1"/>
  <c r="B19" i="1"/>
  <c r="E5" i="1"/>
  <c r="K17" i="1" s="1"/>
  <c r="E7" i="1"/>
  <c r="K19" i="1" s="1"/>
  <c r="E4" i="1"/>
  <c r="K16" i="1" s="1"/>
  <c r="E6" i="1"/>
  <c r="K18" i="1" s="1"/>
  <c r="C4" i="1"/>
  <c r="E16" i="1" s="1"/>
  <c r="C6" i="1"/>
  <c r="E18" i="1" s="1"/>
  <c r="C9" i="1"/>
  <c r="C5" i="1"/>
  <c r="E17" i="1" s="1"/>
  <c r="E20" i="1" l="1"/>
  <c r="B20" i="1"/>
  <c r="H20" i="1"/>
  <c r="H21" i="1"/>
  <c r="E21" i="1"/>
  <c r="B16" i="1"/>
  <c r="B17" i="1"/>
  <c r="H17" i="1"/>
  <c r="H18" i="1"/>
  <c r="B18" i="1"/>
  <c r="B21" i="1"/>
  <c r="H16" i="1"/>
  <c r="E10" i="1"/>
  <c r="C10" i="1"/>
  <c r="B25" i="1" l="1"/>
</calcChain>
</file>

<file path=xl/sharedStrings.xml><?xml version="1.0" encoding="utf-8"?>
<sst xmlns="http://schemas.openxmlformats.org/spreadsheetml/2006/main" count="84" uniqueCount="55">
  <si>
    <t>戏剧</t>
    <phoneticPr fontId="1" type="noConversion"/>
  </si>
  <si>
    <t>音乐与舞蹈</t>
    <phoneticPr fontId="1" type="noConversion"/>
  </si>
  <si>
    <t>美术与设计</t>
    <phoneticPr fontId="1" type="noConversion"/>
  </si>
  <si>
    <t>在校生人数</t>
    <phoneticPr fontId="1" type="noConversion"/>
  </si>
  <si>
    <t>学院</t>
    <phoneticPr fontId="1" type="noConversion"/>
  </si>
  <si>
    <t>名额计算</t>
  </si>
  <si>
    <t>优秀学生干部</t>
  </si>
  <si>
    <t>优秀班集体</t>
  </si>
  <si>
    <t>优秀毕业生</t>
  </si>
  <si>
    <t>毕业生人数</t>
    <phoneticPr fontId="1" type="noConversion"/>
  </si>
  <si>
    <t>毕业生比例</t>
    <phoneticPr fontId="1" type="noConversion"/>
  </si>
  <si>
    <t>在校生比例</t>
    <phoneticPr fontId="1" type="noConversion"/>
  </si>
  <si>
    <t>合计</t>
    <phoneticPr fontId="1" type="noConversion"/>
  </si>
  <si>
    <t>备注</t>
    <phoneticPr fontId="1" type="noConversion"/>
  </si>
  <si>
    <t>在校生的4‰</t>
    <phoneticPr fontId="1" type="noConversion"/>
  </si>
  <si>
    <t>在校生的1‰</t>
    <phoneticPr fontId="1" type="noConversion"/>
  </si>
  <si>
    <t>在校生人数除以500</t>
    <phoneticPr fontId="1" type="noConversion"/>
  </si>
  <si>
    <t>毕业生的5%</t>
    <phoneticPr fontId="1" type="noConversion"/>
  </si>
  <si>
    <t>名额分配表</t>
    <phoneticPr fontId="1" type="noConversion"/>
  </si>
  <si>
    <t>合计</t>
    <phoneticPr fontId="1" type="noConversion"/>
  </si>
  <si>
    <t>影视传媒</t>
    <phoneticPr fontId="1" type="noConversion"/>
  </si>
  <si>
    <t>省级优秀学生干部</t>
    <phoneticPr fontId="1" type="noConversion"/>
  </si>
  <si>
    <t>省级先进班集体</t>
    <phoneticPr fontId="1" type="noConversion"/>
  </si>
  <si>
    <t>省级优秀毕业生</t>
    <phoneticPr fontId="1" type="noConversion"/>
  </si>
  <si>
    <t>省级五好学生</t>
    <phoneticPr fontId="1" type="noConversion"/>
  </si>
  <si>
    <t>二级学院数据统计</t>
    <phoneticPr fontId="1" type="noConversion"/>
  </si>
  <si>
    <t>专业数</t>
    <phoneticPr fontId="1" type="noConversion"/>
  </si>
  <si>
    <t>省级</t>
    <phoneticPr fontId="1" type="noConversion"/>
  </si>
  <si>
    <t>校级</t>
    <phoneticPr fontId="1" type="noConversion"/>
  </si>
  <si>
    <t>校级五好学生</t>
    <phoneticPr fontId="1" type="noConversion"/>
  </si>
  <si>
    <t>校级优秀学生干部</t>
    <phoneticPr fontId="1" type="noConversion"/>
  </si>
  <si>
    <t>校级先进班集体</t>
    <phoneticPr fontId="1" type="noConversion"/>
  </si>
  <si>
    <t>校级优秀毕业生</t>
    <phoneticPr fontId="1" type="noConversion"/>
  </si>
  <si>
    <t>专业实践之星</t>
    <phoneticPr fontId="1" type="noConversion"/>
  </si>
  <si>
    <t>校级年度人物</t>
    <phoneticPr fontId="1" type="noConversion"/>
  </si>
  <si>
    <t>专业数*3</t>
    <phoneticPr fontId="1" type="noConversion"/>
  </si>
  <si>
    <t>每学院1名</t>
    <phoneticPr fontId="1" type="noConversion"/>
  </si>
  <si>
    <t>五好学生</t>
    <phoneticPr fontId="1" type="noConversion"/>
  </si>
  <si>
    <t>全校总名额</t>
    <phoneticPr fontId="1" type="noConversion"/>
  </si>
  <si>
    <t>四舍五入</t>
    <phoneticPr fontId="1" type="noConversion"/>
  </si>
  <si>
    <t>年度人物</t>
    <phoneticPr fontId="1" type="noConversion"/>
  </si>
  <si>
    <t>国防教育实践学生团</t>
  </si>
  <si>
    <t>专业学业之星</t>
    <phoneticPr fontId="1" type="noConversion"/>
  </si>
  <si>
    <t>总计</t>
    <phoneticPr fontId="1" type="noConversion"/>
  </si>
  <si>
    <t>校团委</t>
    <phoneticPr fontId="1" type="noConversion"/>
  </si>
  <si>
    <t>学生自治管理委员会</t>
  </si>
  <si>
    <t>人教</t>
    <phoneticPr fontId="1" type="noConversion"/>
  </si>
  <si>
    <t>体康</t>
    <phoneticPr fontId="1" type="noConversion"/>
  </si>
  <si>
    <t>2026年校级、省级评优名额计算表</t>
    <phoneticPr fontId="1" type="noConversion"/>
  </si>
  <si>
    <t>支出预算</t>
    <phoneticPr fontId="1" type="noConversion"/>
  </si>
  <si>
    <t>项目</t>
    <phoneticPr fontId="1" type="noConversion"/>
  </si>
  <si>
    <t>数量</t>
    <phoneticPr fontId="1" type="noConversion"/>
  </si>
  <si>
    <t>金额（元）</t>
    <phoneticPr fontId="1" type="noConversion"/>
  </si>
  <si>
    <t>校级荣誉证书（份）</t>
    <phoneticPr fontId="1" type="noConversion"/>
  </si>
  <si>
    <t>合计（元）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</si>
</sst>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8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10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workbookViewId="0">
      <selection activeCell="P8" sqref="P8"/>
    </sheetView>
  </sheetViews>
  <sheetFormatPr defaultRowHeight="13.5" x14ac:dyDescent="0.15"/>
  <cols>
    <col min="1" max="1" width="12.125" customWidth="1"/>
    <col min="2" max="2" width="9.875" style="8" customWidth="1"/>
    <col min="3" max="4" width="10.375" customWidth="1"/>
    <col min="5" max="5" width="9.75" customWidth="1"/>
    <col min="6" max="6" width="6.75" style="4" customWidth="1"/>
    <col min="7" max="7" width="9" style="8" customWidth="1"/>
    <col min="8" max="8" width="10.75" customWidth="1"/>
    <col min="9" max="9" width="10.875" customWidth="1"/>
    <col min="10" max="10" width="5.5" customWidth="1"/>
    <col min="11" max="11" width="8.75" customWidth="1"/>
    <col min="12" max="12" width="7.125" customWidth="1"/>
    <col min="13" max="13" width="6" customWidth="1"/>
    <col min="14" max="15" width="5" customWidth="1"/>
    <col min="16" max="16" width="4.125" customWidth="1"/>
    <col min="17" max="17" width="5.25" customWidth="1"/>
    <col min="18" max="18" width="5.5" customWidth="1"/>
    <col min="19" max="19" width="6.25" customWidth="1"/>
  </cols>
  <sheetData>
    <row r="1" spans="1:19" ht="27" customHeight="1" x14ac:dyDescent="0.15">
      <c r="A1" s="27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customHeight="1" x14ac:dyDescent="0.15">
      <c r="A2" s="30" t="s">
        <v>4</v>
      </c>
      <c r="B2" s="31" t="s">
        <v>25</v>
      </c>
      <c r="C2" s="31"/>
      <c r="D2" s="31"/>
      <c r="E2" s="31"/>
      <c r="F2" s="31"/>
      <c r="G2" s="26" t="s">
        <v>38</v>
      </c>
      <c r="H2" s="26"/>
      <c r="I2" s="26"/>
      <c r="J2" s="26"/>
      <c r="K2" s="38" t="s">
        <v>13</v>
      </c>
      <c r="L2" s="26" t="s">
        <v>49</v>
      </c>
      <c r="M2" s="26"/>
      <c r="N2" s="26"/>
      <c r="O2" s="26"/>
      <c r="P2" s="26"/>
      <c r="Q2" s="26"/>
      <c r="R2" s="26"/>
      <c r="S2" s="26"/>
    </row>
    <row r="3" spans="1:19" ht="21" customHeight="1" x14ac:dyDescent="0.15">
      <c r="A3" s="30"/>
      <c r="B3" s="9" t="s">
        <v>3</v>
      </c>
      <c r="C3" s="6" t="s">
        <v>11</v>
      </c>
      <c r="D3" s="6" t="s">
        <v>9</v>
      </c>
      <c r="E3" s="7" t="s">
        <v>10</v>
      </c>
      <c r="F3" s="2" t="s">
        <v>26</v>
      </c>
      <c r="G3" s="32" t="s">
        <v>27</v>
      </c>
      <c r="H3" s="32"/>
      <c r="I3" s="26" t="s">
        <v>28</v>
      </c>
      <c r="J3" s="26"/>
      <c r="K3" s="38"/>
      <c r="L3" s="26" t="s">
        <v>50</v>
      </c>
      <c r="M3" s="26"/>
      <c r="N3" s="26" t="s">
        <v>51</v>
      </c>
      <c r="O3" s="26"/>
      <c r="P3" s="26" t="s">
        <v>52</v>
      </c>
      <c r="Q3" s="26"/>
      <c r="R3" s="26" t="s">
        <v>54</v>
      </c>
      <c r="S3" s="26"/>
    </row>
    <row r="4" spans="1:19" ht="24" customHeight="1" x14ac:dyDescent="0.15">
      <c r="A4" s="19" t="s">
        <v>1</v>
      </c>
      <c r="B4" s="23">
        <v>3466</v>
      </c>
      <c r="C4" s="24">
        <f>B4/B10</f>
        <v>0.23584648884050083</v>
      </c>
      <c r="D4" s="19">
        <v>759</v>
      </c>
      <c r="E4" s="24">
        <f>D4/D10</f>
        <v>0.18694581280788178</v>
      </c>
      <c r="F4" s="19">
        <v>5</v>
      </c>
      <c r="G4" s="25" t="s">
        <v>24</v>
      </c>
      <c r="H4" s="21">
        <v>59</v>
      </c>
      <c r="I4" s="25" t="s">
        <v>29</v>
      </c>
      <c r="J4" s="21">
        <v>59</v>
      </c>
      <c r="K4" s="13" t="s">
        <v>14</v>
      </c>
      <c r="L4" s="28" t="s">
        <v>53</v>
      </c>
      <c r="M4" s="29"/>
      <c r="N4" s="26">
        <v>501</v>
      </c>
      <c r="O4" s="26"/>
      <c r="P4" s="26">
        <v>8</v>
      </c>
      <c r="Q4" s="26"/>
      <c r="R4" s="26">
        <f>N4*P4</f>
        <v>4008</v>
      </c>
      <c r="S4" s="26"/>
    </row>
    <row r="5" spans="1:19" ht="21" customHeight="1" x14ac:dyDescent="0.15">
      <c r="A5" s="1" t="s">
        <v>2</v>
      </c>
      <c r="B5" s="16">
        <v>3437</v>
      </c>
      <c r="C5" s="2">
        <f>B5/B10</f>
        <v>0.23387316276537834</v>
      </c>
      <c r="D5" s="1">
        <v>949</v>
      </c>
      <c r="E5" s="2">
        <f>D5/D10</f>
        <v>0.23374384236453202</v>
      </c>
      <c r="F5" s="1">
        <v>6</v>
      </c>
      <c r="G5" s="17" t="s">
        <v>21</v>
      </c>
      <c r="H5" s="6">
        <v>15</v>
      </c>
      <c r="I5" s="13" t="s">
        <v>30</v>
      </c>
      <c r="J5" s="6">
        <v>17</v>
      </c>
      <c r="K5" s="13" t="s">
        <v>15</v>
      </c>
      <c r="L5" s="39"/>
      <c r="M5" s="40"/>
      <c r="N5" s="41"/>
      <c r="O5" s="41"/>
      <c r="P5" s="41"/>
      <c r="Q5" s="41"/>
      <c r="R5" s="41"/>
      <c r="S5" s="41"/>
    </row>
    <row r="6" spans="1:19" ht="21" customHeight="1" x14ac:dyDescent="0.15">
      <c r="A6" s="1" t="s">
        <v>0</v>
      </c>
      <c r="B6" s="16">
        <v>2069</v>
      </c>
      <c r="C6" s="2">
        <f>B6/B10</f>
        <v>0.14078660860097986</v>
      </c>
      <c r="D6" s="1">
        <v>566</v>
      </c>
      <c r="E6" s="2">
        <f>D6/D10</f>
        <v>0.1394088669950739</v>
      </c>
      <c r="F6" s="1">
        <v>5</v>
      </c>
      <c r="G6" s="17" t="s">
        <v>22</v>
      </c>
      <c r="H6" s="6">
        <v>30</v>
      </c>
      <c r="I6" s="13" t="s">
        <v>31</v>
      </c>
      <c r="J6" s="6">
        <v>30</v>
      </c>
      <c r="K6" s="20" t="s">
        <v>16</v>
      </c>
      <c r="L6" s="40"/>
      <c r="M6" s="40"/>
      <c r="N6" s="41"/>
      <c r="O6" s="41"/>
      <c r="P6" s="41"/>
      <c r="Q6" s="41"/>
      <c r="R6" s="41"/>
      <c r="S6" s="41"/>
    </row>
    <row r="7" spans="1:19" ht="21" customHeight="1" x14ac:dyDescent="0.15">
      <c r="A7" s="1" t="s">
        <v>20</v>
      </c>
      <c r="B7" s="16">
        <v>1787</v>
      </c>
      <c r="C7" s="2">
        <f>B7/B10</f>
        <v>0.12159771366358192</v>
      </c>
      <c r="D7" s="1">
        <v>560</v>
      </c>
      <c r="E7" s="2">
        <f>D7/D10</f>
        <v>0.13793103448275862</v>
      </c>
      <c r="F7" s="1">
        <v>8</v>
      </c>
      <c r="G7" s="17" t="s">
        <v>23</v>
      </c>
      <c r="H7" s="6">
        <v>203</v>
      </c>
      <c r="I7" s="13" t="s">
        <v>32</v>
      </c>
      <c r="J7" s="6">
        <v>203</v>
      </c>
      <c r="K7" s="13" t="s">
        <v>17</v>
      </c>
      <c r="L7" s="42"/>
      <c r="M7" s="42"/>
      <c r="N7" s="41"/>
      <c r="O7" s="41"/>
      <c r="P7" s="41"/>
      <c r="Q7" s="41"/>
      <c r="R7" s="41"/>
      <c r="S7" s="41"/>
    </row>
    <row r="8" spans="1:19" ht="21" customHeight="1" x14ac:dyDescent="0.15">
      <c r="A8" s="1" t="s">
        <v>47</v>
      </c>
      <c r="B8" s="16">
        <v>831</v>
      </c>
      <c r="C8" s="2">
        <f>B8/B10</f>
        <v>5.6545998911268373E-2</v>
      </c>
      <c r="D8" s="1">
        <v>235</v>
      </c>
      <c r="E8" s="2">
        <f>D8/D10</f>
        <v>5.7881773399014777E-2</v>
      </c>
      <c r="F8" s="1">
        <v>1</v>
      </c>
      <c r="G8" s="5" t="s">
        <v>19</v>
      </c>
      <c r="H8" s="18">
        <f>SUM(H4:H7)</f>
        <v>307</v>
      </c>
      <c r="I8" s="13" t="s">
        <v>42</v>
      </c>
      <c r="J8" s="1">
        <v>93</v>
      </c>
      <c r="K8" s="25" t="s">
        <v>35</v>
      </c>
    </row>
    <row r="9" spans="1:19" ht="21" customHeight="1" x14ac:dyDescent="0.15">
      <c r="A9" s="1" t="s">
        <v>46</v>
      </c>
      <c r="B9" s="16">
        <v>3106</v>
      </c>
      <c r="C9" s="2">
        <f>B9/B10</f>
        <v>0.21135002721829069</v>
      </c>
      <c r="D9" s="1">
        <v>991</v>
      </c>
      <c r="E9" s="2">
        <f>D9/D10</f>
        <v>0.24408866995073891</v>
      </c>
      <c r="F9" s="1">
        <v>6</v>
      </c>
      <c r="I9" s="13" t="s">
        <v>33</v>
      </c>
      <c r="J9" s="1">
        <v>93</v>
      </c>
      <c r="K9" s="13" t="s">
        <v>35</v>
      </c>
    </row>
    <row r="10" spans="1:19" ht="21" customHeight="1" x14ac:dyDescent="0.15">
      <c r="A10" s="5" t="s">
        <v>12</v>
      </c>
      <c r="B10" s="15">
        <f>SUM(B4:B9)</f>
        <v>14696</v>
      </c>
      <c r="C10" s="2">
        <f>SUM(C4:C9)</f>
        <v>0.99999999999999989</v>
      </c>
      <c r="D10" s="1">
        <f>SUM(D4:D9)</f>
        <v>4060</v>
      </c>
      <c r="E10" s="2">
        <f>SUM(E4:E9)</f>
        <v>1</v>
      </c>
      <c r="F10" s="1">
        <f>SUM(F4:F9)</f>
        <v>31</v>
      </c>
      <c r="G10" s="11"/>
      <c r="H10" s="3"/>
      <c r="I10" s="13" t="s">
        <v>34</v>
      </c>
      <c r="J10" s="1">
        <v>6</v>
      </c>
      <c r="K10" s="13" t="s">
        <v>36</v>
      </c>
    </row>
    <row r="11" spans="1:19" ht="17.25" customHeight="1" x14ac:dyDescent="0.15">
      <c r="A11" s="12"/>
      <c r="B11" s="11"/>
      <c r="C11" s="14"/>
      <c r="D11" s="3"/>
      <c r="E11" s="3"/>
      <c r="F11" s="14"/>
      <c r="G11" s="11"/>
      <c r="H11" s="3"/>
      <c r="I11" s="5" t="s">
        <v>12</v>
      </c>
      <c r="J11" s="5">
        <f>SUM(J4:J10)</f>
        <v>501</v>
      </c>
      <c r="K11" s="1"/>
    </row>
    <row r="12" spans="1:19" ht="17.25" customHeight="1" x14ac:dyDescent="0.15">
      <c r="A12" s="34" t="s">
        <v>18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  <c r="M12" s="35"/>
      <c r="N12" s="35"/>
      <c r="O12" s="35"/>
      <c r="P12" s="35"/>
      <c r="Q12" s="35"/>
      <c r="R12" s="35"/>
      <c r="S12" s="35"/>
    </row>
    <row r="13" spans="1:19" ht="27.75" customHeight="1" x14ac:dyDescent="0.15">
      <c r="A13" s="30" t="s">
        <v>4</v>
      </c>
      <c r="B13" s="26" t="s">
        <v>37</v>
      </c>
      <c r="C13" s="26"/>
      <c r="D13" s="26"/>
      <c r="E13" s="26" t="s">
        <v>6</v>
      </c>
      <c r="F13" s="26"/>
      <c r="G13" s="26"/>
      <c r="H13" s="26" t="s">
        <v>7</v>
      </c>
      <c r="I13" s="26"/>
      <c r="J13" s="26"/>
      <c r="K13" s="26" t="s">
        <v>8</v>
      </c>
      <c r="L13" s="26"/>
      <c r="M13" s="26"/>
      <c r="N13" s="36" t="s">
        <v>42</v>
      </c>
      <c r="O13" s="36" t="s">
        <v>33</v>
      </c>
      <c r="P13" s="37" t="s">
        <v>40</v>
      </c>
      <c r="Q13" s="26" t="s">
        <v>12</v>
      </c>
      <c r="R13" s="26"/>
      <c r="S13" s="26" t="s">
        <v>43</v>
      </c>
    </row>
    <row r="14" spans="1:19" ht="21.75" customHeight="1" x14ac:dyDescent="0.15">
      <c r="A14" s="30"/>
      <c r="B14" s="33" t="s">
        <v>5</v>
      </c>
      <c r="C14" s="26" t="s">
        <v>39</v>
      </c>
      <c r="D14" s="26"/>
      <c r="E14" s="33" t="s">
        <v>5</v>
      </c>
      <c r="F14" s="26" t="s">
        <v>39</v>
      </c>
      <c r="G14" s="26"/>
      <c r="H14" s="33" t="s">
        <v>5</v>
      </c>
      <c r="I14" s="26" t="s">
        <v>39</v>
      </c>
      <c r="J14" s="26"/>
      <c r="K14" s="33" t="s">
        <v>5</v>
      </c>
      <c r="L14" s="26" t="s">
        <v>39</v>
      </c>
      <c r="M14" s="26"/>
      <c r="N14" s="36"/>
      <c r="O14" s="36"/>
      <c r="P14" s="37"/>
      <c r="Q14" s="26"/>
      <c r="R14" s="26"/>
      <c r="S14" s="26"/>
    </row>
    <row r="15" spans="1:19" ht="22.5" customHeight="1" x14ac:dyDescent="0.15">
      <c r="A15" s="30"/>
      <c r="B15" s="33"/>
      <c r="C15" s="5" t="s">
        <v>27</v>
      </c>
      <c r="D15" s="5" t="s">
        <v>28</v>
      </c>
      <c r="E15" s="33"/>
      <c r="F15" s="5" t="s">
        <v>27</v>
      </c>
      <c r="G15" s="5" t="s">
        <v>28</v>
      </c>
      <c r="H15" s="33"/>
      <c r="I15" s="5" t="s">
        <v>27</v>
      </c>
      <c r="J15" s="5" t="s">
        <v>28</v>
      </c>
      <c r="K15" s="33"/>
      <c r="L15" s="5" t="s">
        <v>27</v>
      </c>
      <c r="M15" s="5" t="s">
        <v>28</v>
      </c>
      <c r="N15" s="36"/>
      <c r="O15" s="36"/>
      <c r="P15" s="37"/>
      <c r="Q15" s="1" t="s">
        <v>27</v>
      </c>
      <c r="R15" s="1" t="s">
        <v>28</v>
      </c>
      <c r="S15" s="26"/>
    </row>
    <row r="16" spans="1:19" ht="21" customHeight="1" x14ac:dyDescent="0.15">
      <c r="A16" s="1" t="s">
        <v>1</v>
      </c>
      <c r="B16" s="10">
        <f>C4*H4</f>
        <v>13.914942841589548</v>
      </c>
      <c r="C16" s="5">
        <v>14</v>
      </c>
      <c r="D16" s="5">
        <v>14</v>
      </c>
      <c r="E16" s="10">
        <f>C4*13</f>
        <v>3.0660043549265108</v>
      </c>
      <c r="F16" s="5">
        <v>3</v>
      </c>
      <c r="G16" s="5">
        <v>3</v>
      </c>
      <c r="H16" s="9">
        <f>C4*H6</f>
        <v>7.0753946652150246</v>
      </c>
      <c r="I16" s="5">
        <v>7</v>
      </c>
      <c r="J16" s="5">
        <v>7</v>
      </c>
      <c r="K16" s="10">
        <f>E4*H7</f>
        <v>37.950000000000003</v>
      </c>
      <c r="L16" s="5">
        <v>38</v>
      </c>
      <c r="M16" s="5">
        <v>38</v>
      </c>
      <c r="N16" s="5">
        <f t="shared" ref="N16:N21" si="0">F4*3</f>
        <v>15</v>
      </c>
      <c r="O16" s="5">
        <f>F4*3</f>
        <v>15</v>
      </c>
      <c r="P16" s="5">
        <v>1</v>
      </c>
      <c r="Q16" s="1">
        <f>C16+F16+I16+L16</f>
        <v>62</v>
      </c>
      <c r="R16" s="1">
        <f>D16+G16+J16+M16+N16+O16+P16</f>
        <v>93</v>
      </c>
      <c r="S16" s="1">
        <f>SUM(Q16:R16)</f>
        <v>155</v>
      </c>
    </row>
    <row r="17" spans="1:19" ht="21" customHeight="1" x14ac:dyDescent="0.15">
      <c r="A17" s="1" t="s">
        <v>2</v>
      </c>
      <c r="B17" s="10">
        <f>C5*H4</f>
        <v>13.798516603157323</v>
      </c>
      <c r="C17" s="5">
        <v>14</v>
      </c>
      <c r="D17" s="5">
        <v>14</v>
      </c>
      <c r="E17" s="10">
        <f>C5*13</f>
        <v>3.0403511159499184</v>
      </c>
      <c r="F17" s="5">
        <v>3</v>
      </c>
      <c r="G17" s="5">
        <v>3</v>
      </c>
      <c r="H17" s="9">
        <f>C5*H6</f>
        <v>7.0161948829613499</v>
      </c>
      <c r="I17" s="5">
        <v>7</v>
      </c>
      <c r="J17" s="5">
        <v>7</v>
      </c>
      <c r="K17" s="10">
        <f>E5*H7</f>
        <v>47.45</v>
      </c>
      <c r="L17" s="5">
        <v>47</v>
      </c>
      <c r="M17" s="5">
        <v>47</v>
      </c>
      <c r="N17" s="5">
        <f t="shared" si="0"/>
        <v>18</v>
      </c>
      <c r="O17" s="5">
        <f>F5*3</f>
        <v>18</v>
      </c>
      <c r="P17" s="5">
        <v>1</v>
      </c>
      <c r="Q17" s="1">
        <f>C17+F17+I17+L17</f>
        <v>71</v>
      </c>
      <c r="R17" s="1">
        <f t="shared" ref="R17:R21" si="1">D17+G17+J17+M17+N17+O17+P17</f>
        <v>108</v>
      </c>
      <c r="S17" s="1">
        <f t="shared" ref="S17:S22" si="2">SUM(Q17:R17)</f>
        <v>179</v>
      </c>
    </row>
    <row r="18" spans="1:19" ht="21" customHeight="1" x14ac:dyDescent="0.15">
      <c r="A18" s="1" t="s">
        <v>0</v>
      </c>
      <c r="B18" s="10">
        <f>C6*H4</f>
        <v>8.3064099074578124</v>
      </c>
      <c r="C18" s="5">
        <v>8</v>
      </c>
      <c r="D18" s="5">
        <v>8</v>
      </c>
      <c r="E18" s="10">
        <f t="shared" ref="E18:E20" si="3">C6*13</f>
        <v>1.8302259118127382</v>
      </c>
      <c r="F18" s="5">
        <v>2</v>
      </c>
      <c r="G18" s="5">
        <v>2</v>
      </c>
      <c r="H18" s="9">
        <f>C6*H6</f>
        <v>4.223598258029396</v>
      </c>
      <c r="I18" s="5">
        <v>4</v>
      </c>
      <c r="J18" s="5">
        <v>4</v>
      </c>
      <c r="K18" s="10">
        <f>E6*H7</f>
        <v>28.300000000000004</v>
      </c>
      <c r="L18" s="5">
        <v>28</v>
      </c>
      <c r="M18" s="5">
        <v>28</v>
      </c>
      <c r="N18" s="5">
        <f t="shared" si="0"/>
        <v>15</v>
      </c>
      <c r="O18" s="5">
        <f t="shared" ref="O18:O21" si="4">F6*3</f>
        <v>15</v>
      </c>
      <c r="P18" s="5">
        <v>1</v>
      </c>
      <c r="Q18" s="1">
        <f t="shared" ref="Q18:Q22" si="5">C18+F18+I18+L18</f>
        <v>42</v>
      </c>
      <c r="R18" s="1">
        <f t="shared" si="1"/>
        <v>73</v>
      </c>
      <c r="S18" s="1">
        <f t="shared" si="2"/>
        <v>115</v>
      </c>
    </row>
    <row r="19" spans="1:19" ht="21" customHeight="1" x14ac:dyDescent="0.15">
      <c r="A19" s="1" t="s">
        <v>20</v>
      </c>
      <c r="B19" s="10">
        <f>C7*H4</f>
        <v>7.1742651061513332</v>
      </c>
      <c r="C19" s="5">
        <v>7</v>
      </c>
      <c r="D19" s="5">
        <v>7</v>
      </c>
      <c r="E19" s="10">
        <f t="shared" si="3"/>
        <v>1.5807702776265651</v>
      </c>
      <c r="F19" s="5">
        <v>1</v>
      </c>
      <c r="G19" s="5">
        <v>2</v>
      </c>
      <c r="H19" s="9">
        <f>C7*H6</f>
        <v>3.6479314099074576</v>
      </c>
      <c r="I19" s="5">
        <v>4</v>
      </c>
      <c r="J19" s="5">
        <v>4</v>
      </c>
      <c r="K19" s="10">
        <f>E7*H7</f>
        <v>28</v>
      </c>
      <c r="L19" s="5">
        <v>28</v>
      </c>
      <c r="M19" s="5">
        <v>28</v>
      </c>
      <c r="N19" s="5">
        <f t="shared" si="0"/>
        <v>24</v>
      </c>
      <c r="O19" s="5">
        <f t="shared" si="4"/>
        <v>24</v>
      </c>
      <c r="P19" s="5">
        <v>1</v>
      </c>
      <c r="Q19" s="1">
        <f t="shared" si="5"/>
        <v>40</v>
      </c>
      <c r="R19" s="1">
        <f t="shared" si="1"/>
        <v>90</v>
      </c>
      <c r="S19" s="1">
        <f t="shared" si="2"/>
        <v>130</v>
      </c>
    </row>
    <row r="20" spans="1:19" ht="21" customHeight="1" x14ac:dyDescent="0.15">
      <c r="A20" s="1" t="s">
        <v>47</v>
      </c>
      <c r="B20" s="10">
        <f>C8*H4</f>
        <v>3.3362139357648339</v>
      </c>
      <c r="C20" s="5">
        <v>3</v>
      </c>
      <c r="D20" s="5">
        <v>3</v>
      </c>
      <c r="E20" s="10">
        <f t="shared" si="3"/>
        <v>0.73509798584648889</v>
      </c>
      <c r="F20" s="5">
        <v>1</v>
      </c>
      <c r="G20" s="5">
        <v>1</v>
      </c>
      <c r="H20" s="9">
        <f>C8*H6</f>
        <v>1.6963799673380513</v>
      </c>
      <c r="I20" s="5">
        <v>2</v>
      </c>
      <c r="J20" s="5">
        <v>2</v>
      </c>
      <c r="K20" s="10">
        <f>E8*H7</f>
        <v>11.75</v>
      </c>
      <c r="L20" s="5">
        <v>12</v>
      </c>
      <c r="M20" s="5">
        <v>12</v>
      </c>
      <c r="N20" s="5">
        <f t="shared" si="0"/>
        <v>3</v>
      </c>
      <c r="O20" s="5">
        <f t="shared" si="4"/>
        <v>3</v>
      </c>
      <c r="P20" s="5">
        <v>1</v>
      </c>
      <c r="Q20" s="1">
        <f t="shared" si="5"/>
        <v>18</v>
      </c>
      <c r="R20" s="1">
        <f t="shared" si="1"/>
        <v>25</v>
      </c>
      <c r="S20" s="1">
        <f t="shared" si="2"/>
        <v>43</v>
      </c>
    </row>
    <row r="21" spans="1:19" ht="21" customHeight="1" x14ac:dyDescent="0.15">
      <c r="A21" s="1" t="s">
        <v>46</v>
      </c>
      <c r="B21" s="10">
        <f>C9*H4</f>
        <v>12.46965160587915</v>
      </c>
      <c r="C21" s="5">
        <v>13</v>
      </c>
      <c r="D21" s="5">
        <v>13</v>
      </c>
      <c r="E21" s="10">
        <f>C9*13</f>
        <v>2.747550353837779</v>
      </c>
      <c r="F21" s="5">
        <v>3</v>
      </c>
      <c r="G21" s="5">
        <v>3</v>
      </c>
      <c r="H21" s="9">
        <f>C9*H6</f>
        <v>6.3405008165487207</v>
      </c>
      <c r="I21" s="5">
        <v>6</v>
      </c>
      <c r="J21" s="5">
        <v>6</v>
      </c>
      <c r="K21" s="10">
        <f>E9*H7</f>
        <v>49.55</v>
      </c>
      <c r="L21" s="5">
        <v>50</v>
      </c>
      <c r="M21" s="5">
        <v>50</v>
      </c>
      <c r="N21" s="5">
        <f t="shared" si="0"/>
        <v>18</v>
      </c>
      <c r="O21" s="5">
        <f t="shared" si="4"/>
        <v>18</v>
      </c>
      <c r="P21" s="5">
        <v>1</v>
      </c>
      <c r="Q21" s="1">
        <f t="shared" si="5"/>
        <v>72</v>
      </c>
      <c r="R21" s="1">
        <f t="shared" si="1"/>
        <v>109</v>
      </c>
      <c r="S21" s="1">
        <f t="shared" si="2"/>
        <v>181</v>
      </c>
    </row>
    <row r="22" spans="1:19" ht="21" customHeight="1" x14ac:dyDescent="0.15">
      <c r="A22" s="1" t="s">
        <v>44</v>
      </c>
      <c r="B22" s="10"/>
      <c r="C22" s="5"/>
      <c r="D22" s="1"/>
      <c r="E22" s="1"/>
      <c r="F22" s="5">
        <v>1</v>
      </c>
      <c r="G22" s="5">
        <v>1</v>
      </c>
      <c r="H22" s="1"/>
      <c r="I22" s="1"/>
      <c r="J22" s="1"/>
      <c r="K22" s="1"/>
      <c r="L22" s="1"/>
      <c r="M22" s="1"/>
      <c r="N22" s="1"/>
      <c r="O22" s="1"/>
      <c r="P22" s="1"/>
      <c r="Q22" s="1">
        <f t="shared" si="5"/>
        <v>1</v>
      </c>
      <c r="R22" s="1">
        <v>1</v>
      </c>
      <c r="S22" s="1">
        <f t="shared" si="2"/>
        <v>2</v>
      </c>
    </row>
    <row r="23" spans="1:19" ht="26.25" customHeight="1" x14ac:dyDescent="0.15">
      <c r="A23" s="22" t="s">
        <v>41</v>
      </c>
      <c r="B23" s="10"/>
      <c r="C23" s="1"/>
      <c r="D23" s="1"/>
      <c r="E23" s="1"/>
      <c r="F23" s="5">
        <v>1</v>
      </c>
      <c r="G23" s="5">
        <v>1</v>
      </c>
      <c r="H23" s="1"/>
      <c r="I23" s="1"/>
      <c r="J23" s="1"/>
      <c r="K23" s="1"/>
      <c r="L23" s="1"/>
      <c r="M23" s="1"/>
      <c r="N23" s="1"/>
      <c r="O23" s="1"/>
      <c r="P23" s="1"/>
      <c r="Q23" s="1">
        <f>C23+F23+I23+L23</f>
        <v>1</v>
      </c>
      <c r="R23" s="1">
        <v>1</v>
      </c>
      <c r="S23" s="1">
        <f>SUM(Q23:R23)</f>
        <v>2</v>
      </c>
    </row>
    <row r="24" spans="1:19" ht="26.25" customHeight="1" x14ac:dyDescent="0.15">
      <c r="A24" s="22" t="s">
        <v>45</v>
      </c>
      <c r="B24" s="10"/>
      <c r="C24" s="1"/>
      <c r="D24" s="1"/>
      <c r="E24" s="1"/>
      <c r="F24" s="5"/>
      <c r="G24" s="5">
        <v>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>
        <v>1</v>
      </c>
      <c r="S24" s="1">
        <v>1</v>
      </c>
    </row>
    <row r="25" spans="1:19" ht="21" customHeight="1" x14ac:dyDescent="0.15">
      <c r="A25" s="5" t="s">
        <v>12</v>
      </c>
      <c r="B25" s="6">
        <f>SUM(B16:B21)</f>
        <v>58.999999999999993</v>
      </c>
      <c r="C25" s="6">
        <f>SUM(C16:C22)</f>
        <v>59</v>
      </c>
      <c r="D25" s="6">
        <f>SUM(D16:D21)</f>
        <v>59</v>
      </c>
      <c r="E25" s="1"/>
      <c r="F25" s="6">
        <f>SUM(F16:F23)</f>
        <v>15</v>
      </c>
      <c r="G25" s="6">
        <f>SUM(G16:G24)</f>
        <v>17</v>
      </c>
      <c r="H25" s="1"/>
      <c r="I25" s="6">
        <f>SUM(I16:I23)</f>
        <v>30</v>
      </c>
      <c r="J25" s="6">
        <f>SUM(J16:J23)</f>
        <v>30</v>
      </c>
      <c r="K25" s="1"/>
      <c r="L25" s="6">
        <f>SUM(L16:L23)</f>
        <v>203</v>
      </c>
      <c r="M25" s="6">
        <f>SUM(M16:M23)</f>
        <v>203</v>
      </c>
      <c r="N25" s="6">
        <f>SUM(N16:N21)</f>
        <v>93</v>
      </c>
      <c r="O25" s="6">
        <f>SUM(O16:O21)</f>
        <v>93</v>
      </c>
      <c r="P25" s="6">
        <f>SUM(P16:P21)</f>
        <v>6</v>
      </c>
      <c r="Q25" s="1">
        <f>SUM(Q16:Q23)</f>
        <v>307</v>
      </c>
      <c r="R25" s="1">
        <f>SUM(R16:R24)</f>
        <v>501</v>
      </c>
      <c r="S25" s="1">
        <f>SUM(S16:S24)</f>
        <v>808</v>
      </c>
    </row>
  </sheetData>
  <mergeCells count="47">
    <mergeCell ref="A12:S12"/>
    <mergeCell ref="S13:S15"/>
    <mergeCell ref="Q13:R14"/>
    <mergeCell ref="K14:K15"/>
    <mergeCell ref="L14:M14"/>
    <mergeCell ref="N13:N15"/>
    <mergeCell ref="O13:O15"/>
    <mergeCell ref="P13:P15"/>
    <mergeCell ref="B13:D13"/>
    <mergeCell ref="A13:A15"/>
    <mergeCell ref="B14:B15"/>
    <mergeCell ref="C14:D14"/>
    <mergeCell ref="E13:G13"/>
    <mergeCell ref="E14:E15"/>
    <mergeCell ref="F14:G14"/>
    <mergeCell ref="H13:J13"/>
    <mergeCell ref="H14:H15"/>
    <mergeCell ref="I14:J14"/>
    <mergeCell ref="K13:M13"/>
    <mergeCell ref="R3:S3"/>
    <mergeCell ref="A2:A3"/>
    <mergeCell ref="B2:F2"/>
    <mergeCell ref="G3:H3"/>
    <mergeCell ref="G2:J2"/>
    <mergeCell ref="I3:J3"/>
    <mergeCell ref="K2:K3"/>
    <mergeCell ref="N5:O5"/>
    <mergeCell ref="N6:O6"/>
    <mergeCell ref="L4:M4"/>
    <mergeCell ref="L5:M5"/>
    <mergeCell ref="L6:M6"/>
    <mergeCell ref="R7:S7"/>
    <mergeCell ref="A1:S1"/>
    <mergeCell ref="L2:S2"/>
    <mergeCell ref="R4:S4"/>
    <mergeCell ref="R5:S5"/>
    <mergeCell ref="R6:S6"/>
    <mergeCell ref="P5:Q5"/>
    <mergeCell ref="P6:Q6"/>
    <mergeCell ref="L7:M7"/>
    <mergeCell ref="N7:O7"/>
    <mergeCell ref="L3:M3"/>
    <mergeCell ref="P3:Q3"/>
    <mergeCell ref="N3:O3"/>
    <mergeCell ref="P7:Q7"/>
    <mergeCell ref="P4:Q4"/>
    <mergeCell ref="N4:O4"/>
  </mergeCells>
  <phoneticPr fontId="1" type="noConversion"/>
  <pageMargins left="0.70866141732283472" right="0.70866141732283472" top="0.55118110236220474" bottom="0.55118110236220474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2026-03-03T06:40:59Z</dcterms:modified>
</cp:coreProperties>
</file>